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ma Janielle\Desktop\CEN 2024-2026\ECONOMATO\"/>
    </mc:Choice>
  </mc:AlternateContent>
  <xr:revisionPtr revIDLastSave="0" documentId="13_ncr:1_{6F8EA513-EA1B-443A-B1E8-F0A7807A4FC3}" xr6:coauthVersionLast="47" xr6:coauthVersionMax="47" xr10:uidLastSave="{00000000-0000-0000-0000-000000000000}"/>
  <bookViews>
    <workbookView xWindow="-110" yWindow="-110" windowWidth="19420" windowHeight="10300" xr2:uid="{AB199C0B-4DAC-40AE-8F81-107C38806982}"/>
  </bookViews>
  <sheets>
    <sheet name="projetado 2024" sheetId="3" r:id="rId1"/>
  </sheets>
  <definedNames>
    <definedName name="_xlnm.Print_Area" localSheetId="0">'projetado 2024'!$A$1:$H$46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3" l="1"/>
  <c r="B25" i="3" l="1"/>
  <c r="H4" i="3" l="1"/>
  <c r="G44" i="3"/>
  <c r="G45" i="3" s="1"/>
  <c r="F44" i="3"/>
  <c r="F45" i="3" s="1"/>
  <c r="E44" i="3"/>
  <c r="E45" i="3" s="1"/>
  <c r="D44" i="3"/>
  <c r="C44" i="3"/>
  <c r="C45" i="3" s="1"/>
  <c r="B30" i="3"/>
  <c r="B39" i="3" s="1"/>
  <c r="F24" i="3"/>
  <c r="E24" i="3"/>
  <c r="D24" i="3"/>
  <c r="C24" i="3"/>
  <c r="B24" i="3"/>
  <c r="G23" i="3"/>
  <c r="G22" i="3"/>
  <c r="G21" i="3"/>
  <c r="G20" i="3"/>
  <c r="G19" i="3"/>
  <c r="G18" i="3"/>
  <c r="G17" i="3"/>
  <c r="G16" i="3"/>
  <c r="G15" i="3"/>
  <c r="G14" i="3"/>
  <c r="G12" i="3"/>
  <c r="G11" i="3"/>
  <c r="F8" i="3"/>
  <c r="E8" i="3"/>
  <c r="D8" i="3"/>
  <c r="C8" i="3"/>
  <c r="B8" i="3"/>
  <c r="G24" i="3" l="1"/>
  <c r="B33" i="3"/>
  <c r="B38" i="3"/>
  <c r="B44" i="3" l="1"/>
  <c r="B45" i="3" s="1"/>
</calcChain>
</file>

<file path=xl/sharedStrings.xml><?xml version="1.0" encoding="utf-8"?>
<sst xmlns="http://schemas.openxmlformats.org/spreadsheetml/2006/main" count="73" uniqueCount="59">
  <si>
    <t>Fontes Ordinárias</t>
  </si>
  <si>
    <t>Receitas Ordinárias</t>
  </si>
  <si>
    <t>Contribuições comunidades</t>
  </si>
  <si>
    <t>Rendimentos Financeiros</t>
  </si>
  <si>
    <t>Total Receitas Ordinárias</t>
  </si>
  <si>
    <t>Despesas Administrativas e Financeiras (Ordinárias)</t>
  </si>
  <si>
    <t>Despesas Ordinárias</t>
  </si>
  <si>
    <t>Anuidade CNLB</t>
  </si>
  <si>
    <t>Anuidade CVX Mundial</t>
  </si>
  <si>
    <t xml:space="preserve">Assembleia Mundial da CVX </t>
  </si>
  <si>
    <t>Assinaturas (StreamYard, Zoom, Publicações, Site...)</t>
  </si>
  <si>
    <t>Cartório, correios, papelaria e outras despesas operacionais</t>
  </si>
  <si>
    <t>Contabilidade</t>
  </si>
  <si>
    <t>Despesas bancárias</t>
  </si>
  <si>
    <t>Impostos e taxas</t>
  </si>
  <si>
    <t>Participações presenciais da CEN em eventos regionais</t>
  </si>
  <si>
    <t>Repasse para as Instâncias Regionais</t>
  </si>
  <si>
    <t>Reuniões Conselho Nacional</t>
  </si>
  <si>
    <t>Reuniões Coordenação Executiva</t>
  </si>
  <si>
    <t>Representações institucionais (ex.: Assembleia CNLB)</t>
  </si>
  <si>
    <t>Total Despesas Ordinárias</t>
  </si>
  <si>
    <t>Saldo ordinário</t>
  </si>
  <si>
    <t>Fontes Extraordinárias</t>
  </si>
  <si>
    <t>Receitas Fundo</t>
  </si>
  <si>
    <t>Dia de Santo Inácio</t>
  </si>
  <si>
    <t>Doações</t>
  </si>
  <si>
    <t>Saldo anterior do Fundo de Formação/Espiritualidade/Missão</t>
  </si>
  <si>
    <t>Total Receitas Extraordinárias</t>
  </si>
  <si>
    <t>Despesas Fundo de Formação, Espiritualidade e Missão</t>
  </si>
  <si>
    <t>Despesas Fundo</t>
  </si>
  <si>
    <t>Encontro Nacional</t>
  </si>
  <si>
    <t>Formações internacionais (Famílias, EGF, etc)</t>
  </si>
  <si>
    <t>Magis VI (subsídios das etapas restantes)</t>
  </si>
  <si>
    <t>Outras formações (CAP1, CAP2, etc)</t>
  </si>
  <si>
    <t>Apoio a retiros (fim de semana, 8 dias, 30 dias...)</t>
  </si>
  <si>
    <t>Acordo de cooperação com SJMR</t>
  </si>
  <si>
    <t>Assistência emergencial</t>
  </si>
  <si>
    <t>Doações para obras da CVX Mundial</t>
  </si>
  <si>
    <t>Financiamento de obras da CVX nas regionais</t>
  </si>
  <si>
    <t>Projetos de geração de renda e mitigação da pobreza</t>
  </si>
  <si>
    <t>Saldo do Fundo</t>
  </si>
  <si>
    <t xml:space="preserve">% Fundo Formação </t>
  </si>
  <si>
    <t>Saldo do Fundo Ordinário exercício anterior/2023</t>
  </si>
  <si>
    <t>Planejado 2024</t>
  </si>
  <si>
    <t>Executado 2024</t>
  </si>
  <si>
    <t>TRI 1-2024</t>
  </si>
  <si>
    <t>Contribuições Eventuais</t>
  </si>
  <si>
    <t>TRI 2-2024</t>
  </si>
  <si>
    <t>Encontros internacionais CENAL, JMJ, Jovens AL, etc)</t>
  </si>
  <si>
    <t>Total Despesas Extraodinárias</t>
  </si>
  <si>
    <t>TRI 3-2024</t>
  </si>
  <si>
    <t>TRI 4-2024</t>
  </si>
  <si>
    <t>Acompanhamento das finanças - CVX Brasil/1º semestre</t>
  </si>
  <si>
    <t>Projetado2024</t>
  </si>
  <si>
    <t>saldo/2024</t>
  </si>
  <si>
    <t>Contribuições esperado mensal</t>
  </si>
  <si>
    <t>% Fundo de Espirit.</t>
  </si>
  <si>
    <t>% Fundo p/ a Missão</t>
  </si>
  <si>
    <t>Total em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</si>
</sst>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4" tint="-0.249977111117893"/>
      <name val="Arial"/>
      <family val="2"/>
    </font>
    <font>
      <b/>
      <sz val="9"/>
      <color rgb="FF760000"/>
      <name val="Arial"/>
      <family val="2"/>
    </font>
    <font>
      <b/>
      <sz val="9"/>
      <color theme="9" tint="-0.499984740745262"/>
      <name val="Arial"/>
      <family val="2"/>
    </font>
    <font>
      <sz val="9"/>
      <name val="Arial"/>
      <family val="2"/>
    </font>
    <font>
      <b/>
      <sz val="9"/>
      <color theme="5" tint="-0.499984740745262"/>
      <name val="Arial"/>
      <family val="2"/>
    </font>
    <font>
      <b/>
      <sz val="9"/>
      <color rgb="FFC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theme="8" tint="0.79998168889431442"/>
        <bgColor rgb="FFDBE5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DBE5F1"/>
      </patternFill>
    </fill>
    <fill>
      <patternFill patternType="solid">
        <fgColor theme="8" tint="0.59999389629810485"/>
        <bgColor rgb="FFFFFFFF"/>
      </patternFill>
    </fill>
    <fill>
      <patternFill patternType="solid">
        <fgColor rgb="FFF2DBDB"/>
        <bgColor indexed="64"/>
      </patternFill>
    </fill>
    <fill>
      <patternFill patternType="solid">
        <fgColor theme="9" tint="0.79998168889431442"/>
        <bgColor rgb="FFDBE5F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DBE5F1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F2DBD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5" tint="0.59999389629810485"/>
        <bgColor rgb="FFF2DBDB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0"/>
        <bgColor rgb="FFF2DBDB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44" fontId="0" fillId="0" borderId="0" xfId="0" applyNumberFormat="1"/>
    <xf numFmtId="0" fontId="6" fillId="0" borderId="0" xfId="0" applyFont="1"/>
    <xf numFmtId="164" fontId="0" fillId="0" borderId="0" xfId="0" applyNumberFormat="1"/>
    <xf numFmtId="0" fontId="8" fillId="3" borderId="0" xfId="5" applyFont="1" applyFill="1" applyAlignment="1">
      <alignment horizontal="center" vertical="top"/>
    </xf>
    <xf numFmtId="44" fontId="9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44" fontId="6" fillId="0" borderId="0" xfId="0" applyNumberFormat="1" applyFont="1" applyAlignment="1">
      <alignment vertical="top"/>
    </xf>
    <xf numFmtId="9" fontId="6" fillId="0" borderId="0" xfId="8" applyFont="1" applyAlignment="1">
      <alignment vertical="top"/>
    </xf>
    <xf numFmtId="10" fontId="6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0" fontId="5" fillId="0" borderId="1" xfId="2" applyFont="1" applyBorder="1" applyAlignment="1">
      <alignment vertical="top"/>
    </xf>
    <xf numFmtId="9" fontId="5" fillId="0" borderId="1" xfId="4" applyFont="1" applyBorder="1" applyAlignment="1">
      <alignment horizontal="center" vertical="top"/>
    </xf>
    <xf numFmtId="0" fontId="5" fillId="0" borderId="2" xfId="2" applyFont="1" applyBorder="1" applyAlignment="1">
      <alignment vertical="top"/>
    </xf>
    <xf numFmtId="9" fontId="5" fillId="0" borderId="2" xfId="4" applyFont="1" applyBorder="1" applyAlignment="1">
      <alignment horizontal="center" vertical="top"/>
    </xf>
    <xf numFmtId="0" fontId="5" fillId="0" borderId="4" xfId="2" applyFont="1" applyBorder="1" applyAlignment="1">
      <alignment vertical="top"/>
    </xf>
    <xf numFmtId="9" fontId="5" fillId="0" borderId="4" xfId="4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1" fillId="3" borderId="1" xfId="2" applyFont="1" applyFill="1" applyBorder="1" applyAlignment="1">
      <alignment vertical="top"/>
    </xf>
    <xf numFmtId="0" fontId="11" fillId="3" borderId="1" xfId="2" applyFont="1" applyFill="1" applyBorder="1" applyAlignment="1">
      <alignment horizontal="center" vertical="top"/>
    </xf>
    <xf numFmtId="0" fontId="11" fillId="3" borderId="1" xfId="5" applyFont="1" applyFill="1" applyBorder="1" applyAlignment="1">
      <alignment horizontal="center" vertical="top"/>
    </xf>
    <xf numFmtId="0" fontId="11" fillId="3" borderId="7" xfId="5" applyFont="1" applyFill="1" applyBorder="1" applyAlignment="1">
      <alignment horizontal="center" vertical="top"/>
    </xf>
    <xf numFmtId="0" fontId="11" fillId="3" borderId="11" xfId="5" applyFont="1" applyFill="1" applyBorder="1" applyAlignment="1">
      <alignment horizontal="center" vertical="top"/>
    </xf>
    <xf numFmtId="0" fontId="11" fillId="16" borderId="0" xfId="5" applyFont="1" applyFill="1" applyAlignment="1">
      <alignment horizontal="center" vertical="top"/>
    </xf>
    <xf numFmtId="0" fontId="12" fillId="3" borderId="2" xfId="2" applyFont="1" applyFill="1" applyBorder="1" applyAlignment="1">
      <alignment vertical="top"/>
    </xf>
    <xf numFmtId="44" fontId="12" fillId="4" borderId="2" xfId="3" applyFont="1" applyFill="1" applyBorder="1" applyAlignment="1">
      <alignment vertical="top"/>
    </xf>
    <xf numFmtId="44" fontId="12" fillId="4" borderId="2" xfId="6" applyFont="1" applyFill="1" applyBorder="1" applyAlignment="1">
      <alignment vertical="top"/>
    </xf>
    <xf numFmtId="44" fontId="12" fillId="4" borderId="8" xfId="6" applyFont="1" applyFill="1" applyBorder="1" applyAlignment="1">
      <alignment vertical="top"/>
    </xf>
    <xf numFmtId="44" fontId="12" fillId="4" borderId="12" xfId="6" applyFont="1" applyFill="1" applyBorder="1" applyAlignment="1">
      <alignment vertical="top"/>
    </xf>
    <xf numFmtId="44" fontId="12" fillId="17" borderId="0" xfId="6" applyFont="1" applyFill="1" applyBorder="1" applyAlignment="1">
      <alignment horizontal="center" vertical="top"/>
    </xf>
    <xf numFmtId="44" fontId="12" fillId="17" borderId="0" xfId="6" applyFont="1" applyFill="1" applyBorder="1" applyAlignment="1">
      <alignment vertical="top"/>
    </xf>
    <xf numFmtId="0" fontId="12" fillId="3" borderId="3" xfId="2" applyFont="1" applyFill="1" applyBorder="1" applyAlignment="1">
      <alignment vertical="top"/>
    </xf>
    <xf numFmtId="44" fontId="12" fillId="4" borderId="3" xfId="3" applyFont="1" applyFill="1" applyBorder="1" applyAlignment="1">
      <alignment vertical="top"/>
    </xf>
    <xf numFmtId="44" fontId="12" fillId="4" borderId="3" xfId="6" applyFont="1" applyFill="1" applyBorder="1" applyAlignment="1">
      <alignment vertical="top"/>
    </xf>
    <xf numFmtId="44" fontId="12" fillId="4" borderId="9" xfId="6" applyFont="1" applyFill="1" applyBorder="1" applyAlignment="1">
      <alignment vertical="top"/>
    </xf>
    <xf numFmtId="0" fontId="13" fillId="5" borderId="4" xfId="2" applyFont="1" applyFill="1" applyBorder="1" applyAlignment="1">
      <alignment vertical="top"/>
    </xf>
    <xf numFmtId="164" fontId="13" fillId="6" borderId="4" xfId="2" applyNumberFormat="1" applyFont="1" applyFill="1" applyBorder="1" applyAlignment="1">
      <alignment vertical="top"/>
    </xf>
    <xf numFmtId="164" fontId="13" fillId="6" borderId="4" xfId="5" applyNumberFormat="1" applyFont="1" applyFill="1" applyBorder="1" applyAlignment="1">
      <alignment vertical="top"/>
    </xf>
    <xf numFmtId="164" fontId="13" fillId="6" borderId="10" xfId="5" applyNumberFormat="1" applyFont="1" applyFill="1" applyBorder="1" applyAlignment="1">
      <alignment vertical="top"/>
    </xf>
    <xf numFmtId="164" fontId="13" fillId="6" borderId="13" xfId="5" applyNumberFormat="1" applyFont="1" applyFill="1" applyBorder="1" applyAlignment="1">
      <alignment vertical="top"/>
    </xf>
    <xf numFmtId="164" fontId="13" fillId="18" borderId="0" xfId="5" applyNumberFormat="1" applyFont="1" applyFill="1" applyAlignment="1">
      <alignment vertical="top"/>
    </xf>
    <xf numFmtId="0" fontId="12" fillId="0" borderId="0" xfId="2" applyFont="1" applyAlignment="1">
      <alignment vertical="top"/>
    </xf>
    <xf numFmtId="0" fontId="12" fillId="0" borderId="0" xfId="5" applyFont="1" applyAlignment="1">
      <alignment vertical="top"/>
    </xf>
    <xf numFmtId="0" fontId="11" fillId="2" borderId="1" xfId="2" applyFont="1" applyFill="1" applyBorder="1" applyAlignment="1">
      <alignment vertical="top"/>
    </xf>
    <xf numFmtId="0" fontId="11" fillId="2" borderId="1" xfId="2" applyFont="1" applyFill="1" applyBorder="1" applyAlignment="1">
      <alignment horizontal="center" vertical="top"/>
    </xf>
    <xf numFmtId="0" fontId="11" fillId="2" borderId="1" xfId="5" applyFont="1" applyFill="1" applyBorder="1" applyAlignment="1">
      <alignment horizontal="center" vertical="top"/>
    </xf>
    <xf numFmtId="0" fontId="12" fillId="2" borderId="2" xfId="2" applyFont="1" applyFill="1" applyBorder="1" applyAlignment="1">
      <alignment vertical="top"/>
    </xf>
    <xf numFmtId="44" fontId="12" fillId="7" borderId="2" xfId="3" applyFont="1" applyFill="1" applyBorder="1" applyAlignment="1">
      <alignment vertical="top"/>
    </xf>
    <xf numFmtId="44" fontId="12" fillId="7" borderId="2" xfId="6" applyFont="1" applyFill="1" applyBorder="1" applyAlignment="1">
      <alignment vertical="top"/>
    </xf>
    <xf numFmtId="0" fontId="14" fillId="20" borderId="14" xfId="2" applyFont="1" applyFill="1" applyBorder="1" applyAlignment="1">
      <alignment vertical="top"/>
    </xf>
    <xf numFmtId="164" fontId="14" fillId="21" borderId="14" xfId="2" applyNumberFormat="1" applyFont="1" applyFill="1" applyBorder="1" applyAlignment="1">
      <alignment vertical="top"/>
    </xf>
    <xf numFmtId="164" fontId="14" fillId="21" borderId="14" xfId="5" applyNumberFormat="1" applyFont="1" applyFill="1" applyBorder="1" applyAlignment="1">
      <alignment vertical="top"/>
    </xf>
    <xf numFmtId="0" fontId="10" fillId="15" borderId="0" xfId="2" applyFont="1" applyFill="1" applyAlignment="1">
      <alignment vertical="top"/>
    </xf>
    <xf numFmtId="44" fontId="10" fillId="15" borderId="0" xfId="2" applyNumberFormat="1" applyFont="1" applyFill="1" applyAlignment="1">
      <alignment vertical="top"/>
    </xf>
    <xf numFmtId="0" fontId="10" fillId="15" borderId="0" xfId="5" applyFont="1" applyFill="1" applyAlignment="1">
      <alignment vertical="top"/>
    </xf>
    <xf numFmtId="0" fontId="11" fillId="8" borderId="1" xfId="2" applyFont="1" applyFill="1" applyBorder="1" applyAlignment="1">
      <alignment vertical="top"/>
    </xf>
    <xf numFmtId="0" fontId="11" fillId="8" borderId="1" xfId="2" applyFont="1" applyFill="1" applyBorder="1" applyAlignment="1">
      <alignment horizontal="center" vertical="top"/>
    </xf>
    <xf numFmtId="0" fontId="11" fillId="8" borderId="1" xfId="5" applyFont="1" applyFill="1" applyBorder="1" applyAlignment="1">
      <alignment horizontal="center" vertical="top"/>
    </xf>
    <xf numFmtId="0" fontId="12" fillId="8" borderId="2" xfId="2" applyFont="1" applyFill="1" applyBorder="1" applyAlignment="1">
      <alignment vertical="top"/>
    </xf>
    <xf numFmtId="44" fontId="12" fillId="9" borderId="2" xfId="3" applyFont="1" applyFill="1" applyBorder="1" applyAlignment="1">
      <alignment vertical="top"/>
    </xf>
    <xf numFmtId="44" fontId="12" fillId="9" borderId="2" xfId="6" applyFont="1" applyFill="1" applyBorder="1" applyAlignment="1">
      <alignment vertical="top"/>
    </xf>
    <xf numFmtId="0" fontId="12" fillId="8" borderId="3" xfId="2" applyFont="1" applyFill="1" applyBorder="1" applyAlignment="1">
      <alignment vertical="top"/>
    </xf>
    <xf numFmtId="44" fontId="12" fillId="9" borderId="3" xfId="3" applyFont="1" applyFill="1" applyBorder="1" applyAlignment="1">
      <alignment vertical="top"/>
    </xf>
    <xf numFmtId="44" fontId="12" fillId="9" borderId="3" xfId="6" applyFont="1" applyFill="1" applyBorder="1" applyAlignment="1">
      <alignment vertical="top"/>
    </xf>
    <xf numFmtId="0" fontId="15" fillId="10" borderId="4" xfId="2" applyFont="1" applyFill="1" applyBorder="1" applyAlignment="1">
      <alignment vertical="top"/>
    </xf>
    <xf numFmtId="164" fontId="15" fillId="11" borderId="4" xfId="2" applyNumberFormat="1" applyFont="1" applyFill="1" applyBorder="1" applyAlignment="1">
      <alignment vertical="top"/>
    </xf>
    <xf numFmtId="164" fontId="15" fillId="11" borderId="4" xfId="5" applyNumberFormat="1" applyFont="1" applyFill="1" applyBorder="1" applyAlignment="1">
      <alignment vertical="top"/>
    </xf>
    <xf numFmtId="0" fontId="11" fillId="12" borderId="1" xfId="2" applyFont="1" applyFill="1" applyBorder="1" applyAlignment="1">
      <alignment vertical="top"/>
    </xf>
    <xf numFmtId="0" fontId="11" fillId="12" borderId="1" xfId="2" applyFont="1" applyFill="1" applyBorder="1" applyAlignment="1">
      <alignment horizontal="center" vertical="top"/>
    </xf>
    <xf numFmtId="0" fontId="11" fillId="12" borderId="1" xfId="5" applyFont="1" applyFill="1" applyBorder="1" applyAlignment="1">
      <alignment horizontal="center" vertical="top"/>
    </xf>
    <xf numFmtId="0" fontId="12" fillId="14" borderId="2" xfId="2" applyFont="1" applyFill="1" applyBorder="1" applyAlignment="1">
      <alignment vertical="top"/>
    </xf>
    <xf numFmtId="44" fontId="12" fillId="15" borderId="2" xfId="6" applyFont="1" applyFill="1" applyBorder="1" applyAlignment="1">
      <alignment vertical="top"/>
    </xf>
    <xf numFmtId="44" fontId="16" fillId="15" borderId="2" xfId="6" applyFont="1" applyFill="1" applyBorder="1" applyAlignment="1">
      <alignment vertical="top"/>
    </xf>
    <xf numFmtId="0" fontId="12" fillId="14" borderId="5" xfId="2" applyFont="1" applyFill="1" applyBorder="1" applyAlignment="1">
      <alignment vertical="top"/>
    </xf>
    <xf numFmtId="44" fontId="12" fillId="15" borderId="5" xfId="6" applyFont="1" applyFill="1" applyBorder="1" applyAlignment="1">
      <alignment vertical="top"/>
    </xf>
    <xf numFmtId="0" fontId="12" fillId="12" borderId="5" xfId="2" applyFont="1" applyFill="1" applyBorder="1" applyAlignment="1">
      <alignment vertical="top"/>
    </xf>
    <xf numFmtId="44" fontId="12" fillId="13" borderId="6" xfId="3" applyFont="1" applyFill="1" applyBorder="1" applyAlignment="1">
      <alignment vertical="top"/>
    </xf>
    <xf numFmtId="44" fontId="12" fillId="13" borderId="5" xfId="6" applyFont="1" applyFill="1" applyBorder="1" applyAlignment="1">
      <alignment vertical="top"/>
    </xf>
    <xf numFmtId="0" fontId="12" fillId="14" borderId="3" xfId="2" applyFont="1" applyFill="1" applyBorder="1" applyAlignment="1">
      <alignment vertical="top"/>
    </xf>
    <xf numFmtId="44" fontId="12" fillId="15" borderId="3" xfId="6" applyFont="1" applyFill="1" applyBorder="1" applyAlignment="1">
      <alignment vertical="top"/>
    </xf>
    <xf numFmtId="0" fontId="17" fillId="20" borderId="4" xfId="2" applyFont="1" applyFill="1" applyBorder="1" applyAlignment="1">
      <alignment vertical="top"/>
    </xf>
    <xf numFmtId="164" fontId="17" fillId="21" borderId="4" xfId="2" applyNumberFormat="1" applyFont="1" applyFill="1" applyBorder="1" applyAlignment="1">
      <alignment vertical="top"/>
    </xf>
    <xf numFmtId="164" fontId="17" fillId="21" borderId="4" xfId="5" applyNumberFormat="1" applyFont="1" applyFill="1" applyBorder="1" applyAlignment="1">
      <alignment vertical="top"/>
    </xf>
    <xf numFmtId="0" fontId="11" fillId="19" borderId="1" xfId="2" applyFont="1" applyFill="1" applyBorder="1" applyAlignment="1">
      <alignment vertical="top"/>
    </xf>
    <xf numFmtId="164" fontId="13" fillId="19" borderId="1" xfId="2" applyNumberFormat="1" applyFont="1" applyFill="1" applyBorder="1" applyAlignment="1">
      <alignment horizontal="center" vertical="top"/>
    </xf>
    <xf numFmtId="164" fontId="18" fillId="19" borderId="1" xfId="5" applyNumberFormat="1" applyFont="1" applyFill="1" applyBorder="1" applyAlignment="1">
      <alignment horizontal="center" vertical="top"/>
    </xf>
    <xf numFmtId="0" fontId="11" fillId="22" borderId="15" xfId="2" applyFont="1" applyFill="1" applyBorder="1" applyAlignment="1">
      <alignment vertical="top"/>
    </xf>
    <xf numFmtId="164" fontId="10" fillId="17" borderId="15" xfId="0" applyNumberFormat="1" applyFont="1" applyFill="1" applyBorder="1" applyAlignment="1">
      <alignment vertical="top"/>
    </xf>
    <xf numFmtId="0" fontId="7" fillId="0" borderId="15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44" fontId="12" fillId="15" borderId="2" xfId="3" applyFont="1" applyFill="1" applyBorder="1" applyAlignment="1">
      <alignment horizontal="center" vertical="top"/>
    </xf>
    <xf numFmtId="44" fontId="12" fillId="15" borderId="5" xfId="3" applyFont="1" applyFill="1" applyBorder="1" applyAlignment="1">
      <alignment horizontal="center" vertical="top"/>
    </xf>
    <xf numFmtId="44" fontId="12" fillId="15" borderId="6" xfId="3" applyFont="1" applyFill="1" applyBorder="1" applyAlignment="1">
      <alignment horizontal="center" vertical="top"/>
    </xf>
    <xf numFmtId="44" fontId="12" fillId="15" borderId="3" xfId="3" applyFont="1" applyFill="1" applyBorder="1" applyAlignment="1">
      <alignment horizontal="center" vertical="top"/>
    </xf>
  </cellXfs>
  <cellStyles count="9">
    <cellStyle name="Moeda 3" xfId="3" xr:uid="{35846B9E-9BCD-4F42-820C-67173BFE3F69}"/>
    <cellStyle name="Moeda 3 2" xfId="6" xr:uid="{8F22437D-1CE7-413D-9D1B-10456C98B0F4}"/>
    <cellStyle name="Normal" xfId="0" builtinId="0"/>
    <cellStyle name="Normal 2 2" xfId="1" xr:uid="{289A4578-37B8-4E90-8231-C2B52A151601}"/>
    <cellStyle name="Normal 2 3" xfId="7" xr:uid="{DBCB5518-959C-4492-8AC5-7A171F522C16}"/>
    <cellStyle name="Normal 3" xfId="2" xr:uid="{E43D011E-86F3-4348-BCF7-017CE70C293D}"/>
    <cellStyle name="Normal 3 2" xfId="5" xr:uid="{7A4281ED-37FE-48E4-A68C-690778DDED9F}"/>
    <cellStyle name="Porcentagem" xfId="8" builtinId="5"/>
    <cellStyle name="Porcentagem 4" xfId="4" xr:uid="{B71D050E-8757-4846-B2C8-0EA58BF1A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1139-7494-410A-9B83-18BEE59F3773}">
  <dimension ref="A1:J49"/>
  <sheetViews>
    <sheetView tabSelected="1" topLeftCell="A15" zoomScaleNormal="100" workbookViewId="0">
      <selection activeCell="B39" sqref="B39:B43"/>
    </sheetView>
  </sheetViews>
  <sheetFormatPr defaultRowHeight="14.5" x14ac:dyDescent="0.35"/>
  <cols>
    <col min="1" max="1" width="46.453125" customWidth="1"/>
    <col min="2" max="2" width="13.6328125" customWidth="1"/>
    <col min="3" max="7" width="11.6328125" customWidth="1"/>
    <col min="8" max="8" width="16.7265625" customWidth="1"/>
    <col min="9" max="9" width="6.90625" style="2" customWidth="1"/>
    <col min="10" max="10" width="12.6328125" bestFit="1" customWidth="1"/>
  </cols>
  <sheetData>
    <row r="1" spans="1:9" x14ac:dyDescent="0.35">
      <c r="A1" s="19" t="s">
        <v>52</v>
      </c>
      <c r="B1" s="20"/>
      <c r="C1" s="20"/>
      <c r="D1" s="20"/>
      <c r="E1" s="20"/>
      <c r="F1" s="20"/>
      <c r="G1" s="20"/>
      <c r="H1" s="6"/>
      <c r="I1" s="6"/>
    </row>
    <row r="2" spans="1:9" ht="15" thickBot="1" x14ac:dyDescent="0.4">
      <c r="A2" s="19" t="s">
        <v>43</v>
      </c>
      <c r="B2" s="19" t="s">
        <v>53</v>
      </c>
      <c r="C2" s="92" t="s">
        <v>44</v>
      </c>
      <c r="D2" s="92"/>
      <c r="E2" s="92"/>
      <c r="F2" s="92"/>
      <c r="G2" s="20"/>
      <c r="H2" s="6"/>
      <c r="I2" s="6"/>
    </row>
    <row r="3" spans="1:9" x14ac:dyDescent="0.35">
      <c r="A3" s="21" t="s">
        <v>0</v>
      </c>
      <c r="B3" s="22" t="s">
        <v>1</v>
      </c>
      <c r="C3" s="23" t="s">
        <v>45</v>
      </c>
      <c r="D3" s="23" t="s">
        <v>47</v>
      </c>
      <c r="E3" s="24" t="s">
        <v>50</v>
      </c>
      <c r="F3" s="25" t="s">
        <v>51</v>
      </c>
      <c r="G3" s="26"/>
      <c r="H3" s="4" t="s">
        <v>55</v>
      </c>
      <c r="I3" s="4"/>
    </row>
    <row r="4" spans="1:9" x14ac:dyDescent="0.35">
      <c r="A4" s="27" t="s">
        <v>2</v>
      </c>
      <c r="B4" s="28">
        <v>116282.4</v>
      </c>
      <c r="C4" s="29">
        <v>23724.400000000001</v>
      </c>
      <c r="D4" s="29">
        <v>26206.6</v>
      </c>
      <c r="E4" s="30">
        <v>0</v>
      </c>
      <c r="F4" s="31">
        <v>0</v>
      </c>
      <c r="G4" s="32"/>
      <c r="H4" s="5">
        <f>B4/12</f>
        <v>9690.1999999999989</v>
      </c>
      <c r="I4" s="5"/>
    </row>
    <row r="5" spans="1:9" x14ac:dyDescent="0.35">
      <c r="A5" s="27" t="s">
        <v>3</v>
      </c>
      <c r="B5" s="28">
        <v>0</v>
      </c>
      <c r="C5" s="29">
        <v>0</v>
      </c>
      <c r="D5" s="29">
        <v>0</v>
      </c>
      <c r="E5" s="30">
        <v>0</v>
      </c>
      <c r="F5" s="31">
        <v>0</v>
      </c>
      <c r="G5" s="33"/>
      <c r="H5" s="6"/>
      <c r="I5" s="6"/>
    </row>
    <row r="6" spans="1:9" x14ac:dyDescent="0.35">
      <c r="A6" s="27" t="s">
        <v>46</v>
      </c>
      <c r="B6" s="28"/>
      <c r="C6" s="29">
        <v>760</v>
      </c>
      <c r="D6" s="29">
        <v>0</v>
      </c>
      <c r="E6" s="30">
        <v>0</v>
      </c>
      <c r="F6" s="31">
        <v>0</v>
      </c>
      <c r="G6" s="33"/>
      <c r="H6" s="6"/>
      <c r="I6" s="6"/>
    </row>
    <row r="7" spans="1:9" ht="15" thickBot="1" x14ac:dyDescent="0.4">
      <c r="A7" s="34" t="s">
        <v>42</v>
      </c>
      <c r="B7" s="35">
        <v>43422.720000000001</v>
      </c>
      <c r="C7" s="36">
        <v>0</v>
      </c>
      <c r="D7" s="36">
        <v>0</v>
      </c>
      <c r="E7" s="37">
        <v>0</v>
      </c>
      <c r="F7" s="31">
        <v>0</v>
      </c>
      <c r="G7" s="33"/>
      <c r="H7" s="6"/>
      <c r="I7" s="7"/>
    </row>
    <row r="8" spans="1:9" ht="15.5" thickTop="1" thickBot="1" x14ac:dyDescent="0.4">
      <c r="A8" s="38" t="s">
        <v>4</v>
      </c>
      <c r="B8" s="39">
        <f>SUM(B4:B7)</f>
        <v>159705.12</v>
      </c>
      <c r="C8" s="40">
        <f>SUM(C4:C7)</f>
        <v>24484.400000000001</v>
      </c>
      <c r="D8" s="40">
        <f>SUM(D4:D7)</f>
        <v>26206.6</v>
      </c>
      <c r="E8" s="41">
        <f>SUM(E4:E7)</f>
        <v>0</v>
      </c>
      <c r="F8" s="42">
        <f>SUM(F4:F7)</f>
        <v>0</v>
      </c>
      <c r="G8" s="43"/>
      <c r="H8" s="6"/>
      <c r="I8" s="7"/>
    </row>
    <row r="9" spans="1:9" ht="15" thickBot="1" x14ac:dyDescent="0.4">
      <c r="A9" s="44"/>
      <c r="B9" s="44"/>
      <c r="C9" s="45"/>
      <c r="D9" s="45"/>
      <c r="E9" s="45"/>
      <c r="F9" s="45"/>
      <c r="G9" s="45" t="s">
        <v>54</v>
      </c>
      <c r="H9" s="6"/>
      <c r="I9" s="6"/>
    </row>
    <row r="10" spans="1:9" x14ac:dyDescent="0.35">
      <c r="A10" s="46" t="s">
        <v>5</v>
      </c>
      <c r="B10" s="47" t="s">
        <v>6</v>
      </c>
      <c r="C10" s="48" t="s">
        <v>45</v>
      </c>
      <c r="D10" s="48" t="s">
        <v>47</v>
      </c>
      <c r="E10" s="48" t="s">
        <v>50</v>
      </c>
      <c r="F10" s="48" t="s">
        <v>51</v>
      </c>
      <c r="G10" s="48">
        <v>2024</v>
      </c>
      <c r="H10" s="6"/>
      <c r="I10" s="6"/>
    </row>
    <row r="11" spans="1:9" x14ac:dyDescent="0.35">
      <c r="A11" s="49" t="s">
        <v>7</v>
      </c>
      <c r="B11" s="50">
        <v>1499.95</v>
      </c>
      <c r="C11" s="51">
        <v>0</v>
      </c>
      <c r="D11" s="51">
        <v>0</v>
      </c>
      <c r="E11" s="51">
        <v>0</v>
      </c>
      <c r="F11" s="51">
        <v>0</v>
      </c>
      <c r="G11" s="51">
        <f>B11-C11-D11-E11-F11</f>
        <v>1499.95</v>
      </c>
      <c r="H11" s="8"/>
      <c r="I11" s="6"/>
    </row>
    <row r="12" spans="1:9" x14ac:dyDescent="0.35">
      <c r="A12" s="49" t="s">
        <v>8</v>
      </c>
      <c r="B12" s="50">
        <v>12666.61</v>
      </c>
      <c r="C12" s="51"/>
      <c r="D12" s="51">
        <v>11103.05</v>
      </c>
      <c r="E12" s="51">
        <v>0</v>
      </c>
      <c r="F12" s="51">
        <v>0</v>
      </c>
      <c r="G12" s="51">
        <f>B12-D12</f>
        <v>1563.5600000000013</v>
      </c>
      <c r="H12" s="9"/>
      <c r="I12" s="9"/>
    </row>
    <row r="13" spans="1:9" x14ac:dyDescent="0.35">
      <c r="A13" s="49" t="s">
        <v>9</v>
      </c>
      <c r="B13" s="50">
        <v>13666.67</v>
      </c>
      <c r="C13" s="51"/>
      <c r="D13" s="51"/>
      <c r="E13" s="51"/>
      <c r="F13" s="51"/>
      <c r="G13" s="51">
        <v>13666.67</v>
      </c>
      <c r="H13" s="8"/>
      <c r="I13" s="6"/>
    </row>
    <row r="14" spans="1:9" x14ac:dyDescent="0.35">
      <c r="A14" s="49" t="s">
        <v>10</v>
      </c>
      <c r="B14" s="50">
        <v>1499.95</v>
      </c>
      <c r="C14" s="51">
        <v>442.97</v>
      </c>
      <c r="D14" s="51">
        <v>307.99</v>
      </c>
      <c r="E14" s="51">
        <v>0</v>
      </c>
      <c r="F14" s="51">
        <v>0</v>
      </c>
      <c r="G14" s="51">
        <f>B14-C14-D14-E14-F14</f>
        <v>748.99</v>
      </c>
      <c r="H14" s="9"/>
      <c r="I14" s="6"/>
    </row>
    <row r="15" spans="1:9" x14ac:dyDescent="0.35">
      <c r="A15" s="49" t="s">
        <v>11</v>
      </c>
      <c r="B15" s="50">
        <v>2666.7</v>
      </c>
      <c r="C15" s="51">
        <v>884.45</v>
      </c>
      <c r="D15" s="51">
        <v>1858.98</v>
      </c>
      <c r="E15" s="51">
        <v>0</v>
      </c>
      <c r="F15" s="51">
        <v>0</v>
      </c>
      <c r="G15" s="51">
        <f>B15-C15-D15-E15-F16</f>
        <v>-76.730000000000246</v>
      </c>
      <c r="H15" s="9"/>
      <c r="I15" s="10"/>
    </row>
    <row r="16" spans="1:9" x14ac:dyDescent="0.35">
      <c r="A16" s="49" t="s">
        <v>12</v>
      </c>
      <c r="B16" s="50">
        <v>10075</v>
      </c>
      <c r="C16" s="51">
        <v>2325</v>
      </c>
      <c r="D16" s="51">
        <v>2325</v>
      </c>
      <c r="E16" s="51">
        <v>0</v>
      </c>
      <c r="F16" s="51">
        <v>0</v>
      </c>
      <c r="G16" s="51">
        <f t="shared" ref="G16:G23" si="0">B16-C16-D16-E16-F16</f>
        <v>5425</v>
      </c>
      <c r="H16" s="9"/>
      <c r="I16" s="11"/>
    </row>
    <row r="17" spans="1:10" x14ac:dyDescent="0.35">
      <c r="A17" s="49" t="s">
        <v>13</v>
      </c>
      <c r="B17" s="50">
        <v>233</v>
      </c>
      <c r="C17" s="51">
        <v>0</v>
      </c>
      <c r="D17" s="51">
        <v>0</v>
      </c>
      <c r="E17" s="51">
        <v>0</v>
      </c>
      <c r="F17" s="51">
        <v>0</v>
      </c>
      <c r="G17" s="51">
        <f t="shared" si="0"/>
        <v>233</v>
      </c>
      <c r="H17" s="8"/>
      <c r="I17" s="11"/>
    </row>
    <row r="18" spans="1:10" x14ac:dyDescent="0.35">
      <c r="A18" s="49" t="s">
        <v>14</v>
      </c>
      <c r="B18" s="50">
        <v>100</v>
      </c>
      <c r="C18" s="51">
        <v>0</v>
      </c>
      <c r="D18" s="51">
        <v>0</v>
      </c>
      <c r="E18" s="51">
        <v>0</v>
      </c>
      <c r="F18" s="51">
        <v>0</v>
      </c>
      <c r="G18" s="51">
        <f t="shared" si="0"/>
        <v>100</v>
      </c>
      <c r="H18" s="8"/>
      <c r="I18" s="11"/>
    </row>
    <row r="19" spans="1:10" x14ac:dyDescent="0.35">
      <c r="A19" s="49" t="s">
        <v>15</v>
      </c>
      <c r="B19" s="50">
        <v>7666.62</v>
      </c>
      <c r="C19" s="51">
        <v>237.04</v>
      </c>
      <c r="D19" s="51">
        <v>0</v>
      </c>
      <c r="E19" s="51">
        <v>0</v>
      </c>
      <c r="F19" s="51">
        <v>0</v>
      </c>
      <c r="G19" s="51">
        <f t="shared" si="0"/>
        <v>7429.58</v>
      </c>
      <c r="H19" s="9"/>
      <c r="I19" s="9"/>
      <c r="J19" s="1"/>
    </row>
    <row r="20" spans="1:10" x14ac:dyDescent="0.35">
      <c r="A20" s="49" t="s">
        <v>16</v>
      </c>
      <c r="B20" s="50">
        <v>31499.95</v>
      </c>
      <c r="C20" s="51">
        <v>7094.5</v>
      </c>
      <c r="D20" s="51">
        <v>5631</v>
      </c>
      <c r="E20" s="51">
        <v>0</v>
      </c>
      <c r="F20" s="51">
        <v>0</v>
      </c>
      <c r="G20" s="51">
        <f t="shared" si="0"/>
        <v>18774.45</v>
      </c>
      <c r="H20" s="9"/>
      <c r="I20" s="7"/>
      <c r="J20" s="1"/>
    </row>
    <row r="21" spans="1:10" x14ac:dyDescent="0.35">
      <c r="A21" s="49" t="s">
        <v>17</v>
      </c>
      <c r="B21" s="50">
        <v>9499.93</v>
      </c>
      <c r="C21" s="51">
        <v>7823.57</v>
      </c>
      <c r="D21" s="51">
        <v>0</v>
      </c>
      <c r="E21" s="51">
        <v>0</v>
      </c>
      <c r="F21" s="51">
        <v>0</v>
      </c>
      <c r="G21" s="51">
        <f t="shared" si="0"/>
        <v>1676.3600000000006</v>
      </c>
      <c r="H21" s="9"/>
      <c r="I21" s="9"/>
    </row>
    <row r="22" spans="1:10" x14ac:dyDescent="0.35">
      <c r="A22" s="49" t="s">
        <v>18</v>
      </c>
      <c r="B22" s="50">
        <v>4500</v>
      </c>
      <c r="C22" s="51">
        <v>4465.2</v>
      </c>
      <c r="D22" s="51">
        <v>0</v>
      </c>
      <c r="E22" s="51">
        <v>0</v>
      </c>
      <c r="F22" s="51">
        <v>0</v>
      </c>
      <c r="G22" s="51">
        <f t="shared" si="0"/>
        <v>34.800000000000182</v>
      </c>
      <c r="H22" s="9"/>
      <c r="I22" s="9"/>
    </row>
    <row r="23" spans="1:10" x14ac:dyDescent="0.35">
      <c r="A23" s="49" t="s">
        <v>19</v>
      </c>
      <c r="B23" s="50">
        <v>6666.62</v>
      </c>
      <c r="C23" s="51">
        <v>3505.49</v>
      </c>
      <c r="D23" s="51">
        <v>300</v>
      </c>
      <c r="E23" s="51">
        <v>0</v>
      </c>
      <c r="F23" s="51">
        <v>0</v>
      </c>
      <c r="G23" s="51">
        <f t="shared" si="0"/>
        <v>2861.13</v>
      </c>
      <c r="H23" s="9"/>
      <c r="I23" s="7"/>
    </row>
    <row r="24" spans="1:10" ht="15" thickBot="1" x14ac:dyDescent="0.4">
      <c r="A24" s="52" t="s">
        <v>20</v>
      </c>
      <c r="B24" s="53">
        <f t="shared" ref="B24:G24" si="1">SUM(B11:B23)</f>
        <v>102241</v>
      </c>
      <c r="C24" s="54">
        <f t="shared" si="1"/>
        <v>26778.22</v>
      </c>
      <c r="D24" s="54">
        <f t="shared" si="1"/>
        <v>21526.019999999997</v>
      </c>
      <c r="E24" s="54">
        <f t="shared" si="1"/>
        <v>0</v>
      </c>
      <c r="F24" s="54">
        <f t="shared" si="1"/>
        <v>0</v>
      </c>
      <c r="G24" s="54">
        <f t="shared" si="1"/>
        <v>53936.76</v>
      </c>
      <c r="H24" s="6"/>
      <c r="I24" s="6"/>
    </row>
    <row r="25" spans="1:10" ht="15.5" thickTop="1" thickBot="1" x14ac:dyDescent="0.4">
      <c r="A25" s="55" t="s">
        <v>21</v>
      </c>
      <c r="B25" s="56">
        <f>B7+C8+D8-C24-D24</f>
        <v>45809.48</v>
      </c>
      <c r="C25" s="57"/>
      <c r="D25" s="57"/>
      <c r="E25" s="57"/>
      <c r="F25" s="57"/>
      <c r="G25" s="57"/>
      <c r="H25" s="6"/>
      <c r="I25" s="6"/>
    </row>
    <row r="26" spans="1:10" x14ac:dyDescent="0.35">
      <c r="A26" s="58" t="s">
        <v>22</v>
      </c>
      <c r="B26" s="59" t="s">
        <v>23</v>
      </c>
      <c r="C26" s="60" t="s">
        <v>45</v>
      </c>
      <c r="D26" s="60" t="s">
        <v>47</v>
      </c>
      <c r="E26" s="60" t="s">
        <v>50</v>
      </c>
      <c r="F26" s="60" t="s">
        <v>51</v>
      </c>
      <c r="G26" s="60" t="s">
        <v>51</v>
      </c>
      <c r="H26" s="6"/>
      <c r="I26" s="6"/>
    </row>
    <row r="27" spans="1:10" x14ac:dyDescent="0.35">
      <c r="A27" s="61" t="s">
        <v>24</v>
      </c>
      <c r="B27" s="62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"/>
      <c r="I27" s="6"/>
    </row>
    <row r="28" spans="1:10" x14ac:dyDescent="0.35">
      <c r="A28" s="61" t="s">
        <v>25</v>
      </c>
      <c r="B28" s="62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"/>
      <c r="I28" s="6"/>
    </row>
    <row r="29" spans="1:10" ht="15" thickBot="1" x14ac:dyDescent="0.4">
      <c r="A29" s="64" t="s">
        <v>26</v>
      </c>
      <c r="B29" s="65">
        <v>80323.59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"/>
      <c r="I29" s="6"/>
    </row>
    <row r="30" spans="1:10" ht="15.5" thickTop="1" thickBot="1" x14ac:dyDescent="0.4">
      <c r="A30" s="67" t="s">
        <v>27</v>
      </c>
      <c r="B30" s="68">
        <f>SUM(B27:B29)</f>
        <v>80323.59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6"/>
      <c r="I30" s="6"/>
    </row>
    <row r="31" spans="1:10" ht="15" thickBot="1" x14ac:dyDescent="0.4">
      <c r="A31" s="44"/>
      <c r="B31" s="44"/>
      <c r="C31" s="45"/>
      <c r="D31" s="45"/>
      <c r="E31" s="45"/>
      <c r="F31" s="45"/>
      <c r="G31" s="45"/>
      <c r="H31" s="6"/>
      <c r="I31" s="6"/>
    </row>
    <row r="32" spans="1:10" x14ac:dyDescent="0.35">
      <c r="A32" s="70" t="s">
        <v>28</v>
      </c>
      <c r="B32" s="71" t="s">
        <v>29</v>
      </c>
      <c r="C32" s="72" t="s">
        <v>45</v>
      </c>
      <c r="D32" s="72" t="s">
        <v>47</v>
      </c>
      <c r="E32" s="72" t="s">
        <v>50</v>
      </c>
      <c r="F32" s="72" t="s">
        <v>51</v>
      </c>
      <c r="G32" s="72" t="s">
        <v>51</v>
      </c>
      <c r="H32" s="6"/>
      <c r="I32" s="6"/>
    </row>
    <row r="33" spans="1:9" x14ac:dyDescent="0.35">
      <c r="A33" s="73" t="s">
        <v>30</v>
      </c>
      <c r="B33" s="93">
        <f>+B30*I41</f>
        <v>38555.323199999999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6"/>
      <c r="I33" s="12"/>
    </row>
    <row r="34" spans="1:9" x14ac:dyDescent="0.35">
      <c r="A34" s="73" t="s">
        <v>48</v>
      </c>
      <c r="B34" s="93"/>
      <c r="C34" s="74">
        <v>0</v>
      </c>
      <c r="D34" s="74">
        <v>7435.47</v>
      </c>
      <c r="E34" s="74">
        <v>0</v>
      </c>
      <c r="F34" s="74">
        <v>0</v>
      </c>
      <c r="G34" s="74">
        <v>0</v>
      </c>
      <c r="H34" s="6"/>
      <c r="I34" s="7"/>
    </row>
    <row r="35" spans="1:9" x14ac:dyDescent="0.35">
      <c r="A35" s="73" t="s">
        <v>31</v>
      </c>
      <c r="B35" s="93"/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6"/>
      <c r="I35" s="6"/>
    </row>
    <row r="36" spans="1:9" x14ac:dyDescent="0.35">
      <c r="A36" s="73" t="s">
        <v>32</v>
      </c>
      <c r="B36" s="93"/>
      <c r="C36" s="74">
        <v>0</v>
      </c>
      <c r="D36" s="75">
        <v>4395</v>
      </c>
      <c r="E36" s="74">
        <v>0</v>
      </c>
      <c r="F36" s="74">
        <v>0</v>
      </c>
      <c r="G36" s="74">
        <v>0</v>
      </c>
      <c r="H36" s="6"/>
      <c r="I36" s="6"/>
    </row>
    <row r="37" spans="1:9" x14ac:dyDescent="0.35">
      <c r="A37" s="76" t="s">
        <v>33</v>
      </c>
      <c r="B37" s="94"/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6"/>
      <c r="I37" s="6"/>
    </row>
    <row r="38" spans="1:9" x14ac:dyDescent="0.35">
      <c r="A38" s="78" t="s">
        <v>34</v>
      </c>
      <c r="B38" s="79">
        <f>+B30*I42</f>
        <v>14458.2462</v>
      </c>
      <c r="C38" s="80">
        <v>0</v>
      </c>
      <c r="D38" s="80">
        <v>1433</v>
      </c>
      <c r="E38" s="80">
        <v>0</v>
      </c>
      <c r="F38" s="80">
        <v>0</v>
      </c>
      <c r="G38" s="80">
        <v>0</v>
      </c>
      <c r="H38" s="6"/>
      <c r="I38" s="7"/>
    </row>
    <row r="39" spans="1:9" x14ac:dyDescent="0.35">
      <c r="A39" s="73" t="s">
        <v>35</v>
      </c>
      <c r="B39" s="95">
        <f>+B30*I43</f>
        <v>27310.0206</v>
      </c>
      <c r="C39" s="74">
        <v>0</v>
      </c>
      <c r="D39" s="74">
        <v>12260</v>
      </c>
      <c r="E39" s="74">
        <v>0</v>
      </c>
      <c r="F39" s="74">
        <v>0</v>
      </c>
      <c r="G39" s="74">
        <v>0</v>
      </c>
      <c r="H39" s="6"/>
      <c r="I39" s="12"/>
    </row>
    <row r="40" spans="1:9" ht="15" thickBot="1" x14ac:dyDescent="0.4">
      <c r="A40" s="73" t="s">
        <v>36</v>
      </c>
      <c r="B40" s="93"/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6"/>
      <c r="I40" s="6"/>
    </row>
    <row r="41" spans="1:9" x14ac:dyDescent="0.35">
      <c r="A41" s="73" t="s">
        <v>37</v>
      </c>
      <c r="B41" s="93"/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13" t="s">
        <v>41</v>
      </c>
      <c r="I41" s="14">
        <v>0.48</v>
      </c>
    </row>
    <row r="42" spans="1:9" x14ac:dyDescent="0.35">
      <c r="A42" s="73" t="s">
        <v>38</v>
      </c>
      <c r="B42" s="93"/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15" t="s">
        <v>56</v>
      </c>
      <c r="I42" s="16">
        <v>0.18</v>
      </c>
    </row>
    <row r="43" spans="1:9" ht="15" thickBot="1" x14ac:dyDescent="0.4">
      <c r="A43" s="81" t="s">
        <v>39</v>
      </c>
      <c r="B43" s="96"/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17" t="s">
        <v>57</v>
      </c>
      <c r="I43" s="18">
        <v>0.34</v>
      </c>
    </row>
    <row r="44" spans="1:9" ht="15.5" thickTop="1" thickBot="1" x14ac:dyDescent="0.4">
      <c r="A44" s="83" t="s">
        <v>49</v>
      </c>
      <c r="B44" s="84">
        <f t="shared" ref="B44:G44" si="2">SUM(B33:B43)</f>
        <v>80323.59</v>
      </c>
      <c r="C44" s="85">
        <f t="shared" si="2"/>
        <v>0</v>
      </c>
      <c r="D44" s="85">
        <f t="shared" si="2"/>
        <v>25523.47</v>
      </c>
      <c r="E44" s="85">
        <f t="shared" si="2"/>
        <v>0</v>
      </c>
      <c r="F44" s="85">
        <f t="shared" si="2"/>
        <v>0</v>
      </c>
      <c r="G44" s="85">
        <f t="shared" si="2"/>
        <v>0</v>
      </c>
      <c r="H44" s="6"/>
      <c r="I44" s="6"/>
    </row>
    <row r="45" spans="1:9" x14ac:dyDescent="0.35">
      <c r="A45" s="86" t="s">
        <v>40</v>
      </c>
      <c r="B45" s="87">
        <f>B44-C44-D44</f>
        <v>54800.119999999995</v>
      </c>
      <c r="C45" s="88">
        <f>+C30-C44</f>
        <v>0</v>
      </c>
      <c r="D45" s="88">
        <v>0</v>
      </c>
      <c r="E45" s="88">
        <f>+E30-E44</f>
        <v>0</v>
      </c>
      <c r="F45" s="88">
        <f>+F30-F44</f>
        <v>0</v>
      </c>
      <c r="G45" s="88">
        <f>+G30-G44</f>
        <v>0</v>
      </c>
      <c r="H45" s="6"/>
      <c r="I45" s="6"/>
    </row>
    <row r="46" spans="1:9" x14ac:dyDescent="0.35">
      <c r="A46" s="89" t="s">
        <v>58</v>
      </c>
      <c r="B46" s="90">
        <f>B45+B25</f>
        <v>100609.60000000001</v>
      </c>
      <c r="C46" s="91"/>
      <c r="D46" s="91"/>
      <c r="E46" s="91"/>
      <c r="F46" s="91"/>
      <c r="G46" s="91"/>
      <c r="H46" s="6"/>
      <c r="I46" s="6"/>
    </row>
    <row r="49" spans="2:2" x14ac:dyDescent="0.35">
      <c r="B49" s="3"/>
    </row>
  </sheetData>
  <mergeCells count="3">
    <mergeCell ref="C2:F2"/>
    <mergeCell ref="B33:B37"/>
    <mergeCell ref="B39:B43"/>
  </mergeCells>
  <pageMargins left="0.33" right="0.12" top="0.14000000000000001" bottom="0.14000000000000001" header="0.31496062992125984" footer="0.12"/>
  <pageSetup paperSize="9" scale="8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projetado 2024</vt:lpstr>
      <vt:lpstr>'projetado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da conceiçãomartins0112 martins</dc:creator>
  <cp:lastModifiedBy>Helma Oliveira</cp:lastModifiedBy>
  <cp:lastPrinted>2024-07-07T10:52:14Z</cp:lastPrinted>
  <dcterms:created xsi:type="dcterms:W3CDTF">2024-06-24T21:54:29Z</dcterms:created>
  <dcterms:modified xsi:type="dcterms:W3CDTF">2024-07-13T15:54:57Z</dcterms:modified>
</cp:coreProperties>
</file>